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367" activeTab="0"/>
  </bookViews>
  <sheets>
    <sheet name="5月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<sst xmlns="http://schemas.openxmlformats.org/spreadsheetml/2006/main" count="41" uniqueCount="38">
  <si>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业 务 活 动 表</t>
  </si>
  <si>
    <t>会民非02表</t>
  </si>
  <si>
    <t>编制单位：昆山市融合慈善基金会</t>
  </si>
  <si>
    <t xml:space="preserve"> </t>
  </si>
  <si>
    <t>单位：元</t>
  </si>
  <si>
    <t>项   目</t>
  </si>
  <si>
    <t>行次</t>
  </si>
  <si>
    <t>上年累计数</t>
  </si>
  <si>
    <t>本年累计数</t>
  </si>
  <si>
    <t>非限定性</t>
  </si>
  <si>
    <t>限定性</t>
  </si>
  <si>
    <t>合计</t>
  </si>
  <si>
    <t>一、收  入</t>
  </si>
  <si>
    <t>其中：捐赠收入</t>
  </si>
  <si>
    <t xml:space="preserve">      会费收入</t>
  </si>
  <si>
    <t xml:space="preserve">      提供服务收入</t>
  </si>
  <si>
    <t xml:space="preserve">      商品销售收入</t>
  </si>
  <si>
    <t xml:space="preserve">      政府补助收入</t>
  </si>
  <si>
    <t xml:space="preserve">      投资收益</t>
  </si>
  <si>
    <t xml:space="preserve">      其他收入</t>
  </si>
  <si>
    <t>收入合计</t>
  </si>
  <si>
    <t>二、费  用</t>
  </si>
  <si>
    <t>（一）业务活动成本</t>
  </si>
  <si>
    <t>其中：助学金支出</t>
  </si>
  <si>
    <t xml:space="preserve">      急难救助支出</t>
  </si>
  <si>
    <t xml:space="preserve">      赈灾支出</t>
  </si>
  <si>
    <t>妇慈会慈善支出</t>
  </si>
  <si>
    <t xml:space="preserve">      投资活动支出</t>
  </si>
  <si>
    <t xml:space="preserve">      其他慈善项目支出</t>
  </si>
  <si>
    <t>（二）管理费用</t>
  </si>
  <si>
    <t>其中：工作人员工资福利
支出</t>
  </si>
  <si>
    <t xml:space="preserve">      行政办公支出</t>
  </si>
  <si>
    <t xml:space="preserve">      其他</t>
  </si>
  <si>
    <t>（三）筹资费用</t>
  </si>
  <si>
    <t>（四）其他费用</t>
  </si>
  <si>
    <t>费用合计</t>
  </si>
  <si>
    <t>三、限定性净资产转为非限定性净资产</t>
  </si>
  <si>
    <t>四、净资产变动额（若为净资产减少额，以“-”号填列）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</si>
</sst>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3">
    <font>
      <sz val="12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3" fontId="0" fillId="0" borderId="0" xfId="22" applyFont="1" applyAlignment="1">
      <alignment vertical="center"/>
    </xf>
    <xf numFmtId="43" fontId="0" fillId="0" borderId="0" xfId="22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57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3" fontId="0" fillId="0" borderId="9" xfId="22" applyFont="1" applyBorder="1" applyAlignment="1">
      <alignment horizontal="center" vertical="center"/>
    </xf>
    <xf numFmtId="43" fontId="0" fillId="0" borderId="9" xfId="22" applyFont="1" applyBorder="1" applyAlignment="1">
      <alignment horizontal="right" vertical="center"/>
    </xf>
    <xf numFmtId="43" fontId="0" fillId="0" borderId="9" xfId="22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43" fontId="0" fillId="0" borderId="9" xfId="22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43" fontId="0" fillId="0" borderId="10" xfId="22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workbookViewId="0" topLeftCell="A22">
      <selection activeCell="C28" sqref="C28"/>
    </sheetView>
  </sheetViews>
  <sheetFormatPr defaultColWidth="8.75390625" defaultRowHeight="14.25"/>
  <cols>
    <col min="1" max="1" width="23.25390625" style="1" customWidth="1"/>
    <col min="2" max="2" width="3.00390625" style="2" customWidth="1"/>
    <col min="3" max="3" width="16.25390625" style="3" customWidth="1"/>
    <col min="4" max="4" width="8.50390625" style="1" customWidth="1"/>
    <col min="5" max="5" width="16.125" style="4" customWidth="1"/>
    <col min="6" max="6" width="14.625" style="3" customWidth="1"/>
    <col min="7" max="7" width="7.375" style="1" customWidth="1"/>
    <col min="8" max="8" width="15.25390625" style="1" customWidth="1"/>
    <col min="9" max="16384" width="8.75390625" style="1" customWidth="1"/>
  </cols>
  <sheetData>
    <row r="1" spans="1:8" s="1" customFormat="1" ht="24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22.5" customHeight="1">
      <c r="A2" s="6"/>
      <c r="B2" s="6"/>
      <c r="C2" s="6"/>
      <c r="D2" s="7">
        <v>42886</v>
      </c>
      <c r="E2" s="7"/>
      <c r="F2" s="6"/>
      <c r="G2" s="6"/>
      <c r="H2" s="2" t="s">
        <v>1</v>
      </c>
    </row>
    <row r="3" spans="1:8" s="1" customFormat="1" ht="18" customHeight="1">
      <c r="A3" s="1" t="s">
        <v>2</v>
      </c>
      <c r="B3" s="2"/>
      <c r="C3" s="3"/>
      <c r="D3" s="1" t="s">
        <v>3</v>
      </c>
      <c r="E3" s="4"/>
      <c r="F3" s="3"/>
      <c r="H3" s="2" t="s">
        <v>4</v>
      </c>
    </row>
    <row r="4" spans="1:8" s="1" customFormat="1" ht="18" customHeight="1">
      <c r="A4" s="8" t="s">
        <v>5</v>
      </c>
      <c r="B4" s="8" t="s">
        <v>6</v>
      </c>
      <c r="C4" s="9" t="s">
        <v>7</v>
      </c>
      <c r="D4" s="8"/>
      <c r="E4" s="10"/>
      <c r="F4" s="9" t="s">
        <v>8</v>
      </c>
      <c r="G4" s="8"/>
      <c r="H4" s="8"/>
    </row>
    <row r="5" spans="1:8" s="1" customFormat="1" ht="18" customHeight="1">
      <c r="A5" s="8"/>
      <c r="B5" s="8"/>
      <c r="C5" s="11" t="s">
        <v>9</v>
      </c>
      <c r="D5" s="12" t="s">
        <v>10</v>
      </c>
      <c r="E5" s="11" t="s">
        <v>11</v>
      </c>
      <c r="F5" s="11" t="s">
        <v>9</v>
      </c>
      <c r="G5" s="12" t="s">
        <v>10</v>
      </c>
      <c r="H5" s="12" t="s">
        <v>11</v>
      </c>
    </row>
    <row r="6" spans="1:8" s="1" customFormat="1" ht="18" customHeight="1">
      <c r="A6" s="13" t="s">
        <v>12</v>
      </c>
      <c r="B6" s="12">
        <v>1</v>
      </c>
      <c r="C6" s="14"/>
      <c r="D6" s="13"/>
      <c r="E6" s="13"/>
      <c r="F6" s="14"/>
      <c r="G6" s="13"/>
      <c r="H6" s="13"/>
    </row>
    <row r="7" spans="1:8" s="1" customFormat="1" ht="18" customHeight="1">
      <c r="A7" s="13" t="s">
        <v>13</v>
      </c>
      <c r="B7" s="12">
        <v>2</v>
      </c>
      <c r="C7" s="14">
        <f>100+100+100</f>
        <v>300</v>
      </c>
      <c r="D7" s="13"/>
      <c r="E7" s="14">
        <f aca="true" t="shared" si="0" ref="E7:E14">C7+D7</f>
        <v>300</v>
      </c>
      <c r="F7" s="14">
        <v>100</v>
      </c>
      <c r="G7" s="13"/>
      <c r="H7" s="14">
        <f aca="true" t="shared" si="1" ref="H7:H14">F7+G7</f>
        <v>100</v>
      </c>
    </row>
    <row r="8" spans="1:8" s="1" customFormat="1" ht="18" customHeight="1">
      <c r="A8" s="13" t="s">
        <v>14</v>
      </c>
      <c r="B8" s="12">
        <v>3</v>
      </c>
      <c r="C8" s="14"/>
      <c r="D8" s="13"/>
      <c r="E8" s="14">
        <f t="shared" si="0"/>
        <v>0</v>
      </c>
      <c r="F8" s="14"/>
      <c r="G8" s="13"/>
      <c r="H8" s="14">
        <f t="shared" si="1"/>
        <v>0</v>
      </c>
    </row>
    <row r="9" spans="1:8" s="1" customFormat="1" ht="18" customHeight="1">
      <c r="A9" s="13" t="s">
        <v>15</v>
      </c>
      <c r="B9" s="12">
        <v>4</v>
      </c>
      <c r="C9" s="14"/>
      <c r="D9" s="13"/>
      <c r="E9" s="14">
        <f t="shared" si="0"/>
        <v>0</v>
      </c>
      <c r="F9" s="14"/>
      <c r="G9" s="13"/>
      <c r="H9" s="14">
        <f t="shared" si="1"/>
        <v>0</v>
      </c>
    </row>
    <row r="10" spans="1:8" s="1" customFormat="1" ht="18" customHeight="1">
      <c r="A10" s="13" t="s">
        <v>16</v>
      </c>
      <c r="B10" s="12">
        <v>5</v>
      </c>
      <c r="C10" s="14"/>
      <c r="D10" s="13"/>
      <c r="E10" s="14">
        <f t="shared" si="0"/>
        <v>0</v>
      </c>
      <c r="F10" s="14"/>
      <c r="G10" s="13"/>
      <c r="H10" s="14">
        <f t="shared" si="1"/>
        <v>0</v>
      </c>
    </row>
    <row r="11" spans="1:8" s="1" customFormat="1" ht="18" customHeight="1">
      <c r="A11" s="13" t="s">
        <v>17</v>
      </c>
      <c r="B11" s="12">
        <v>6</v>
      </c>
      <c r="C11" s="14"/>
      <c r="D11" s="13"/>
      <c r="E11" s="14">
        <f t="shared" si="0"/>
        <v>0</v>
      </c>
      <c r="F11" s="14"/>
      <c r="G11" s="13"/>
      <c r="H11" s="14">
        <f t="shared" si="1"/>
        <v>0</v>
      </c>
    </row>
    <row r="12" spans="1:8" s="1" customFormat="1" ht="18" customHeight="1">
      <c r="A12" s="13" t="s">
        <v>18</v>
      </c>
      <c r="B12" s="12">
        <v>7</v>
      </c>
      <c r="C12" s="14">
        <f>1345.09+992.53+837.78+958.76+951.08</f>
        <v>5085.24</v>
      </c>
      <c r="D12" s="13"/>
      <c r="E12" s="14">
        <f t="shared" si="0"/>
        <v>5085.24</v>
      </c>
      <c r="F12" s="14">
        <f>2960.06+2543.39+2440.01+14032.84+13279</f>
        <v>35255.3</v>
      </c>
      <c r="G12" s="13"/>
      <c r="H12" s="14">
        <f t="shared" si="1"/>
        <v>35255.3</v>
      </c>
    </row>
    <row r="13" spans="1:8" s="1" customFormat="1" ht="18" customHeight="1">
      <c r="A13" s="13" t="s">
        <v>19</v>
      </c>
      <c r="B13" s="12">
        <v>8</v>
      </c>
      <c r="C13" s="14">
        <f>2203.06+143481.13+33101.21</f>
        <v>178785.4</v>
      </c>
      <c r="D13" s="13"/>
      <c r="E13" s="14">
        <f t="shared" si="0"/>
        <v>178785.4</v>
      </c>
      <c r="F13" s="14">
        <f>77160.47+19770.91</f>
        <v>96931.38</v>
      </c>
      <c r="G13" s="13"/>
      <c r="H13" s="14">
        <f t="shared" si="1"/>
        <v>96931.38</v>
      </c>
    </row>
    <row r="14" spans="1:8" s="1" customFormat="1" ht="18" customHeight="1">
      <c r="A14" s="15" t="s">
        <v>20</v>
      </c>
      <c r="B14" s="12">
        <v>9</v>
      </c>
      <c r="C14" s="14">
        <f>SUM(C6:C13)</f>
        <v>184170.63999999998</v>
      </c>
      <c r="D14" s="13"/>
      <c r="E14" s="14">
        <f t="shared" si="0"/>
        <v>184170.63999999998</v>
      </c>
      <c r="F14" s="14">
        <f>SUM(F6:F13)</f>
        <v>132286.68</v>
      </c>
      <c r="G14" s="13"/>
      <c r="H14" s="14">
        <f t="shared" si="1"/>
        <v>132286.68</v>
      </c>
    </row>
    <row r="15" spans="1:8" s="1" customFormat="1" ht="18" customHeight="1">
      <c r="A15" s="13" t="s">
        <v>21</v>
      </c>
      <c r="B15" s="12">
        <v>10</v>
      </c>
      <c r="C15" s="14"/>
      <c r="D15" s="13"/>
      <c r="E15" s="14"/>
      <c r="F15" s="14"/>
      <c r="G15" s="13"/>
      <c r="H15" s="14"/>
    </row>
    <row r="16" spans="1:8" s="1" customFormat="1" ht="18" customHeight="1">
      <c r="A16" s="13" t="s">
        <v>22</v>
      </c>
      <c r="B16" s="12">
        <v>11</v>
      </c>
      <c r="C16" s="14">
        <f>SUM(C17:C22)</f>
        <v>1165981.6</v>
      </c>
      <c r="D16" s="13"/>
      <c r="E16" s="14">
        <f>C16+D16</f>
        <v>1165981.6</v>
      </c>
      <c r="F16" s="14">
        <f>SUM(F17:F22)</f>
        <v>182529.6</v>
      </c>
      <c r="G16" s="13"/>
      <c r="H16" s="14">
        <f aca="true" t="shared" si="2" ref="H16:H31">F16+G16</f>
        <v>182529.6</v>
      </c>
    </row>
    <row r="17" spans="1:8" s="1" customFormat="1" ht="18" customHeight="1">
      <c r="A17" s="13" t="s">
        <v>23</v>
      </c>
      <c r="B17" s="12">
        <v>12</v>
      </c>
      <c r="C17" s="14"/>
      <c r="D17" s="13"/>
      <c r="E17" s="14">
        <v>0</v>
      </c>
      <c r="F17" s="14"/>
      <c r="G17" s="13"/>
      <c r="H17" s="14">
        <f t="shared" si="2"/>
        <v>0</v>
      </c>
    </row>
    <row r="18" spans="1:8" s="1" customFormat="1" ht="18" customHeight="1">
      <c r="A18" s="13" t="s">
        <v>24</v>
      </c>
      <c r="B18" s="12">
        <v>13</v>
      </c>
      <c r="C18" s="14"/>
      <c r="D18" s="13"/>
      <c r="E18" s="14">
        <v>0</v>
      </c>
      <c r="F18" s="14"/>
      <c r="G18" s="13"/>
      <c r="H18" s="14">
        <f t="shared" si="2"/>
        <v>0</v>
      </c>
    </row>
    <row r="19" spans="1:8" s="1" customFormat="1" ht="18" customHeight="1">
      <c r="A19" s="13" t="s">
        <v>25</v>
      </c>
      <c r="B19" s="12">
        <v>14</v>
      </c>
      <c r="C19" s="14">
        <v>1000000</v>
      </c>
      <c r="D19" s="13"/>
      <c r="E19" s="14">
        <v>1000000</v>
      </c>
      <c r="F19" s="14"/>
      <c r="G19" s="13"/>
      <c r="H19" s="14">
        <f t="shared" si="2"/>
        <v>0</v>
      </c>
    </row>
    <row r="20" spans="1:8" s="1" customFormat="1" ht="18" customHeight="1">
      <c r="A20" s="12" t="s">
        <v>26</v>
      </c>
      <c r="B20" s="12">
        <v>15</v>
      </c>
      <c r="C20" s="14">
        <v>15981.6</v>
      </c>
      <c r="D20" s="13"/>
      <c r="E20" s="14">
        <v>15981.6</v>
      </c>
      <c r="F20" s="14">
        <f>7791.6+6827.6+17710.4</f>
        <v>32329.600000000002</v>
      </c>
      <c r="G20" s="13"/>
      <c r="H20" s="14">
        <f t="shared" si="2"/>
        <v>32329.600000000002</v>
      </c>
    </row>
    <row r="21" spans="1:8" s="1" customFormat="1" ht="18" customHeight="1">
      <c r="A21" s="13" t="s">
        <v>27</v>
      </c>
      <c r="B21" s="12">
        <v>16</v>
      </c>
      <c r="C21" s="14"/>
      <c r="D21" s="13"/>
      <c r="E21" s="14">
        <v>0</v>
      </c>
      <c r="F21" s="14"/>
      <c r="G21" s="13"/>
      <c r="H21" s="14">
        <f t="shared" si="2"/>
        <v>0</v>
      </c>
    </row>
    <row r="22" spans="1:8" s="1" customFormat="1" ht="18" customHeight="1">
      <c r="A22" s="13" t="s">
        <v>28</v>
      </c>
      <c r="B22" s="12">
        <v>17</v>
      </c>
      <c r="C22" s="14">
        <v>150000</v>
      </c>
      <c r="D22" s="13"/>
      <c r="E22" s="14">
        <v>150000</v>
      </c>
      <c r="F22" s="14">
        <f>150000+200</f>
        <v>150200</v>
      </c>
      <c r="G22" s="13"/>
      <c r="H22" s="14">
        <f t="shared" si="2"/>
        <v>150200</v>
      </c>
    </row>
    <row r="23" spans="1:8" s="1" customFormat="1" ht="18" customHeight="1">
      <c r="A23" s="13" t="s">
        <v>29</v>
      </c>
      <c r="B23" s="12">
        <v>18</v>
      </c>
      <c r="C23" s="14">
        <v>90021</v>
      </c>
      <c r="D23" s="13"/>
      <c r="E23" s="14">
        <v>90021</v>
      </c>
      <c r="F23" s="14">
        <f>F24+F25+F26</f>
        <v>29890.89</v>
      </c>
      <c r="G23" s="13"/>
      <c r="H23" s="14">
        <f t="shared" si="2"/>
        <v>29890.89</v>
      </c>
    </row>
    <row r="24" spans="1:8" s="1" customFormat="1" ht="18" customHeight="1">
      <c r="A24" s="16" t="s">
        <v>30</v>
      </c>
      <c r="B24" s="12">
        <v>19</v>
      </c>
      <c r="C24" s="14">
        <v>31082.800000000003</v>
      </c>
      <c r="D24" s="13"/>
      <c r="E24" s="14">
        <v>31082.800000000003</v>
      </c>
      <c r="F24" s="14">
        <f>5560.1+5075.1+5362.6+4790.1+4867.6</f>
        <v>25655.5</v>
      </c>
      <c r="G24" s="13"/>
      <c r="H24" s="14">
        <f t="shared" si="2"/>
        <v>25655.5</v>
      </c>
    </row>
    <row r="25" spans="1:8" s="1" customFormat="1" ht="18" customHeight="1">
      <c r="A25" s="13" t="s">
        <v>31</v>
      </c>
      <c r="B25" s="12">
        <v>20</v>
      </c>
      <c r="C25" s="14">
        <v>58938.2</v>
      </c>
      <c r="D25" s="13"/>
      <c r="E25" s="14">
        <v>58938.2</v>
      </c>
      <c r="F25" s="14">
        <f>99+307.1+260+3569.29</f>
        <v>4235.39</v>
      </c>
      <c r="G25" s="13"/>
      <c r="H25" s="14">
        <f t="shared" si="2"/>
        <v>4235.39</v>
      </c>
    </row>
    <row r="26" spans="1:8" s="1" customFormat="1" ht="18" customHeight="1">
      <c r="A26" s="13" t="s">
        <v>32</v>
      </c>
      <c r="B26" s="12">
        <v>21</v>
      </c>
      <c r="C26" s="17"/>
      <c r="D26" s="13"/>
      <c r="E26" s="14">
        <v>0</v>
      </c>
      <c r="F26" s="14"/>
      <c r="G26" s="13"/>
      <c r="H26" s="14">
        <f t="shared" si="2"/>
        <v>0</v>
      </c>
    </row>
    <row r="27" spans="1:8" s="1" customFormat="1" ht="18" customHeight="1">
      <c r="A27" s="13" t="s">
        <v>33</v>
      </c>
      <c r="B27" s="12">
        <v>22</v>
      </c>
      <c r="C27" s="17">
        <v>1465</v>
      </c>
      <c r="D27" s="13"/>
      <c r="E27" s="14">
        <v>1465</v>
      </c>
      <c r="F27" s="14">
        <f>34+30+234+25+36.4</f>
        <v>359.4</v>
      </c>
      <c r="G27" s="13"/>
      <c r="H27" s="14">
        <f t="shared" si="2"/>
        <v>359.4</v>
      </c>
    </row>
    <row r="28" spans="1:8" s="1" customFormat="1" ht="18" customHeight="1">
      <c r="A28" s="13" t="s">
        <v>34</v>
      </c>
      <c r="B28" s="12">
        <v>23</v>
      </c>
      <c r="C28" s="14"/>
      <c r="D28" s="13"/>
      <c r="E28" s="14">
        <f aca="true" t="shared" si="3" ref="E28:E31">C28+D28</f>
        <v>0</v>
      </c>
      <c r="F28" s="14"/>
      <c r="G28" s="13"/>
      <c r="H28" s="14">
        <f t="shared" si="2"/>
        <v>0</v>
      </c>
    </row>
    <row r="29" spans="1:8" s="1" customFormat="1" ht="18" customHeight="1">
      <c r="A29" s="15" t="s">
        <v>35</v>
      </c>
      <c r="B29" s="12">
        <v>24</v>
      </c>
      <c r="C29" s="14">
        <f>C16+C23+C27+C28</f>
        <v>1257467.6</v>
      </c>
      <c r="D29" s="13"/>
      <c r="E29" s="14">
        <f t="shared" si="3"/>
        <v>1257467.6</v>
      </c>
      <c r="F29" s="14">
        <f>F16+F23+F27+F28</f>
        <v>212779.88999999998</v>
      </c>
      <c r="G29" s="13"/>
      <c r="H29" s="14">
        <f t="shared" si="2"/>
        <v>212779.88999999998</v>
      </c>
    </row>
    <row r="30" spans="1:8" s="1" customFormat="1" ht="45" customHeight="1">
      <c r="A30" s="16" t="s">
        <v>36</v>
      </c>
      <c r="B30" s="12">
        <v>25</v>
      </c>
      <c r="C30" s="14"/>
      <c r="D30" s="13"/>
      <c r="E30" s="14">
        <f t="shared" si="3"/>
        <v>0</v>
      </c>
      <c r="F30" s="14"/>
      <c r="G30" s="13"/>
      <c r="H30" s="14">
        <f t="shared" si="2"/>
        <v>0</v>
      </c>
    </row>
    <row r="31" spans="1:8" s="1" customFormat="1" ht="45" customHeight="1">
      <c r="A31" s="16" t="s">
        <v>37</v>
      </c>
      <c r="B31" s="12">
        <v>26</v>
      </c>
      <c r="C31" s="14">
        <f>C14-C29</f>
        <v>-1073296.9600000002</v>
      </c>
      <c r="D31" s="13"/>
      <c r="E31" s="14">
        <f t="shared" si="3"/>
        <v>-1073296.9600000002</v>
      </c>
      <c r="F31" s="14">
        <f>F14-F29</f>
        <v>-80493.20999999999</v>
      </c>
      <c r="G31" s="13"/>
      <c r="H31" s="14">
        <f t="shared" si="2"/>
        <v>-80493.20999999999</v>
      </c>
    </row>
  </sheetData>
  <sheetProtection/>
  <mergeCells count="6">
    <mergeCell ref="A1:H1"/>
    <mergeCell ref="D2:E2"/>
    <mergeCell ref="C4:E4"/>
    <mergeCell ref="F4:H4"/>
    <mergeCell ref="A4:A5"/>
    <mergeCell ref="B4:B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1234567890</dc:creator>
  <cp:keywords/>
  <dc:description/>
  <cp:lastModifiedBy/>
  <dcterms:created xsi:type="dcterms:W3CDTF">2015-09-22T05:37:34Z</dcterms:created>
  <dcterms:modified xsi:type="dcterms:W3CDTF">2017-06-07T01:36:34Z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